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.sharepoint.com/sites/boem-RenEcon/Shared Documents/General/Operating Fee/Operating Fee Table/2024/"/>
    </mc:Choice>
  </mc:AlternateContent>
  <xr:revisionPtr revIDLastSave="4" documentId="13_ncr:1_{A34A1C0A-4858-4A9A-9B74-46E65775E00B}" xr6:coauthVersionLast="47" xr6:coauthVersionMax="47" xr10:uidLastSave="{4A6B44CA-FC22-4810-843E-9862D00E0ED2}"/>
  <bookViews>
    <workbookView xWindow="28680" yWindow="-120" windowWidth="29040" windowHeight="15720" xr2:uid="{B6192F59-E317-4117-A3DE-C60E339639AB}"/>
  </bookViews>
  <sheets>
    <sheet name="2024 Summary Prices" sheetId="1" r:id="rId1"/>
    <sheet name="2024 Detailed Price Info" sheetId="2" r:id="rId2"/>
    <sheet name="2023 Summary Prices Archive" sheetId="3" r:id="rId3"/>
  </sheets>
  <externalReferences>
    <externalReference r:id="rId4"/>
  </externalReferences>
  <definedNames>
    <definedName name="_xlnm._FilterDatabase" localSheetId="1" hidden="1">'2024 Detailed Price Info'!$A$1:$N$30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2" i="1" s="1"/>
  <c r="C28" i="1"/>
  <c r="D28" i="1" s="1"/>
  <c r="C27" i="1"/>
  <c r="C26" i="1"/>
  <c r="C25" i="1"/>
  <c r="C24" i="1"/>
  <c r="C23" i="1"/>
  <c r="C22" i="1"/>
  <c r="C21" i="1"/>
  <c r="C20" i="1"/>
  <c r="C33" i="1"/>
  <c r="C32" i="1"/>
  <c r="C31" i="1"/>
  <c r="C30" i="1"/>
  <c r="C29" i="1"/>
  <c r="C34" i="1"/>
  <c r="B34" i="1"/>
  <c r="B29" i="1"/>
  <c r="B30" i="1"/>
  <c r="B31" i="1"/>
  <c r="B32" i="1"/>
  <c r="B33" i="1"/>
  <c r="N8" i="2" l="1"/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G28" i="2"/>
  <c r="G16" i="2"/>
  <c r="G17" i="2"/>
  <c r="G18" i="2"/>
  <c r="G19" i="2"/>
  <c r="G2" i="2"/>
  <c r="G3" i="2"/>
  <c r="G4" i="2"/>
  <c r="G5" i="2"/>
  <c r="G6" i="2"/>
  <c r="G7" i="2"/>
  <c r="G8" i="2"/>
  <c r="G9" i="2"/>
  <c r="G10" i="2"/>
  <c r="G11" i="2"/>
  <c r="G12" i="2"/>
  <c r="G14" i="2"/>
  <c r="G15" i="2"/>
  <c r="N28" i="2"/>
  <c r="N14" i="2"/>
  <c r="N15" i="2"/>
  <c r="N16" i="2"/>
  <c r="N17" i="2"/>
  <c r="N18" i="2"/>
  <c r="N19" i="2"/>
  <c r="N2" i="2"/>
  <c r="N3" i="2"/>
  <c r="N4" i="2"/>
  <c r="N5" i="2"/>
  <c r="N6" i="2"/>
  <c r="N7" i="2"/>
  <c r="N9" i="2"/>
  <c r="N10" i="2"/>
  <c r="N11" i="2"/>
  <c r="N12" i="2"/>
  <c r="G13" i="2"/>
  <c r="N13" i="2"/>
  <c r="D15" i="1" l="1"/>
  <c r="D11" i="1"/>
  <c r="D6" i="1"/>
  <c r="D5" i="1"/>
  <c r="D4" i="1"/>
  <c r="D19" i="1"/>
  <c r="D12" i="1"/>
  <c r="D18" i="1"/>
  <c r="D10" i="1"/>
  <c r="D13" i="1"/>
  <c r="D9" i="1"/>
  <c r="D3" i="1"/>
  <c r="D14" i="1"/>
  <c r="D17" i="1"/>
  <c r="D8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Pollock, Jayson S</author>
  </authors>
  <commentList>
    <comment ref="D1" authorId="0" shapeId="0" xr:uid="{CD0FC804-87CF-41AD-97C0-C6A48DDA3290}">
      <text>
        <r>
          <rPr>
            <sz val="9"/>
            <color indexed="81"/>
            <rFont val="Tahoma"/>
            <family val="2"/>
          </rPr>
          <t>For operating fee calculations covering the 2024/2025 leasing period (i.e. March 1, 2024 - February 28, 2025).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Pollock, Jayson S</author>
  </authors>
  <commentList>
    <comment ref="D1" authorId="0" shapeId="0" xr:uid="{11E63FC5-849D-449E-8304-733325A969CB}">
      <text>
        <r>
          <rPr>
            <sz val="9"/>
            <color indexed="81"/>
            <rFont val="Tahoma"/>
            <family val="2"/>
          </rPr>
          <t>For operating fee calculations covering the 2023/2024 leasing period (i.e. March 1, 2023 - February 28, 2024).</t>
        </r>
      </text>
    </comment>
  </commentList>
</comments>
</file>

<file path=xl/sharedStrings.xml><?xml version="1.0" encoding="utf-8"?>
<sst xmlns="http://schemas.openxmlformats.org/spreadsheetml/2006/main" count="368" uniqueCount="105">
  <si>
    <t>Lease</t>
  </si>
  <si>
    <t>Lease Anniversary Date</t>
  </si>
  <si>
    <t>Power Price: Calendar Year 2023</t>
  </si>
  <si>
    <t>Power Price: Calendar Year 2023 w/Inflation Adjustment</t>
  </si>
  <si>
    <t>OCS-A-0482</t>
  </si>
  <si>
    <t>OCS-A-0483</t>
  </si>
  <si>
    <t>OCS-A-0486</t>
  </si>
  <si>
    <t>OCS-A-0487</t>
  </si>
  <si>
    <t>OCS-A-0490</t>
  </si>
  <si>
    <t>OCS-A-0498</t>
  </si>
  <si>
    <t>OCS-A-0499</t>
  </si>
  <si>
    <t>OCS-A-0500</t>
  </si>
  <si>
    <t>OCS-A-0501</t>
  </si>
  <si>
    <t>OCS-A-0508</t>
  </si>
  <si>
    <t>OCS-A-0512</t>
  </si>
  <si>
    <t xml:space="preserve">OCS-A-0517 </t>
  </si>
  <si>
    <t>OCS-A-0519</t>
  </si>
  <si>
    <t>OCS-A-0520</t>
  </si>
  <si>
    <t>OCS-A-0521</t>
  </si>
  <si>
    <t>OCS-A-0522</t>
  </si>
  <si>
    <t>OCS-A-0532</t>
  </si>
  <si>
    <t>OCS-A-0534</t>
  </si>
  <si>
    <t>OCS-A-0537 </t>
  </si>
  <si>
    <t>-</t>
  </si>
  <si>
    <t>OCS-A-0538 </t>
  </si>
  <si>
    <t>OCS-A-0539 </t>
  </si>
  <si>
    <t>OCS-A-0541 </t>
  </si>
  <si>
    <t>OCS-A-0542 </t>
  </si>
  <si>
    <t>OCS-A-0544 </t>
  </si>
  <si>
    <t>OCS-A-0545</t>
  </si>
  <si>
    <t>OCS-A-0546</t>
  </si>
  <si>
    <t>OCS-A-0549</t>
  </si>
  <si>
    <t>OCS-P 0561</t>
  </si>
  <si>
    <t>OCS-P 0562</t>
  </si>
  <si>
    <t>OCS-P 0563</t>
  </si>
  <si>
    <t>OCS-P 0564</t>
  </si>
  <si>
    <t>OCS-P 0565</t>
  </si>
  <si>
    <t>OCS-G 37334</t>
  </si>
  <si>
    <t>Questions regarding the Power Prices for Operating Fee Calculations spreadsheet may be directed to: operatingfee@boem.gov</t>
  </si>
  <si>
    <t>Current Lessee</t>
  </si>
  <si>
    <t>Lease Price Requirement (Listed)</t>
  </si>
  <si>
    <t>Lease Price Requirement (Updated)</t>
  </si>
  <si>
    <t>On-the-Hour Average Price*</t>
  </si>
  <si>
    <t>AAWPP (2023)</t>
  </si>
  <si>
    <t>Peak %</t>
  </si>
  <si>
    <t>Off-Peak %</t>
  </si>
  <si>
    <t>$ Peak*</t>
  </si>
  <si>
    <t>$ Off-Peak*</t>
  </si>
  <si>
    <t>2022 GDP Table 1.1.9 Final Estimate**</t>
  </si>
  <si>
    <t>2023 GDP Table 1.1.9 Advance Estimate</t>
  </si>
  <si>
    <t>Inflation Adjustment (GDP Table 1.1.9: 2022 Final/2023 Advance)**</t>
  </si>
  <si>
    <t>GSOE I, LLC</t>
  </si>
  <si>
    <t>Northeast - PJM West</t>
  </si>
  <si>
    <t>PJM AECO (Zone)</t>
  </si>
  <si>
    <t>Virginia Electric and Power Company</t>
  </si>
  <si>
    <t>PJM Dom (Zone)</t>
  </si>
  <si>
    <t xml:space="preserve">Revolution Wind, LLC
</t>
  </si>
  <si>
    <t>Northeast – Mass Hub</t>
  </si>
  <si>
    <t>ISO New England Massachusetts Hub (.H.Internal_hub)</t>
  </si>
  <si>
    <t>Sunrise Wind LLC</t>
  </si>
  <si>
    <t>US Wind Inc.</t>
  </si>
  <si>
    <t>PJM DPL (Zone)</t>
  </si>
  <si>
    <t>Ocean Wind LLC</t>
  </si>
  <si>
    <t>PJM West</t>
  </si>
  <si>
    <t>PJM JCP&amp;L (Zone)</t>
  </si>
  <si>
    <t>Atlantic Shores Offshore Wind Project 1, LLC - 50%
Atlantic Shores Offshore Wind Project 2, LLC - 50%</t>
  </si>
  <si>
    <t>Bay State Wind LLC</t>
  </si>
  <si>
    <t>Vineyard Wind 1 LLC</t>
  </si>
  <si>
    <t>Northeast - Massachusetts Hub</t>
  </si>
  <si>
    <t xml:space="preserve">Kitty Hawk Wind, LLC
</t>
  </si>
  <si>
    <t>PJM Dominion</t>
  </si>
  <si>
    <t>Empire Offshore Wind LLC</t>
  </si>
  <si>
    <t>Where transmission cable makes landfall.</t>
  </si>
  <si>
    <t>NYISO NYC Zone J (NYC Zone)</t>
  </si>
  <si>
    <t xml:space="preserve">South Fork Wind, LLC
</t>
  </si>
  <si>
    <t>Skipjack Offshore Energy, LLC</t>
  </si>
  <si>
    <t>Beacon Wind LLC</t>
  </si>
  <si>
    <t>SouthCoast Wind Energy LL</t>
  </si>
  <si>
    <t>Vineyard Northeast LLC</t>
  </si>
  <si>
    <t>Orsted North America Inc.</t>
  </si>
  <si>
    <r>
      <t>Park City Wind LLC</t>
    </r>
    <r>
      <rPr>
        <sz val="11"/>
        <color rgb="FFFF0000"/>
        <rFont val="Calibri"/>
        <family val="2"/>
        <scheme val="minor"/>
      </rPr>
      <t xml:space="preserve">
</t>
    </r>
  </si>
  <si>
    <t>Bluepoint Wind, LLC</t>
  </si>
  <si>
    <t>NYISO NYC-J</t>
  </si>
  <si>
    <t>Attentive Energy LLC</t>
  </si>
  <si>
    <t>Community Offshore Wind, LLC</t>
  </si>
  <si>
    <t>Atlantic Shores Offshore Wind Bight, LLC</t>
  </si>
  <si>
    <t>Invenergy Wind Offshore LLC</t>
  </si>
  <si>
    <t>Vineyard Mid-Atlantic LLC</t>
  </si>
  <si>
    <t>TotalEnergies Renewables USA LLC</t>
  </si>
  <si>
    <t>VACAR average price</t>
  </si>
  <si>
    <t>Cinergy Corp</t>
  </si>
  <si>
    <t>Atlantic Shores Offshore Wind, LLC</t>
  </si>
  <si>
    <t>RWE Offshore Wind Holdings, LLC</t>
  </si>
  <si>
    <t xml:space="preserve">CAISO North of Path 15 (NP15) </t>
  </si>
  <si>
    <t>California North Floating LLC</t>
  </si>
  <si>
    <t xml:space="preserve">Equinor Wind US LLC </t>
  </si>
  <si>
    <t xml:space="preserve">Golden State Wind LLC	</t>
  </si>
  <si>
    <t xml:space="preserve">Invenergy California Offshore LLC	</t>
  </si>
  <si>
    <t xml:space="preserve">RWE Offshore US Gulf, LLC	</t>
  </si>
  <si>
    <t>Louisiana MISO Hub</t>
  </si>
  <si>
    <t>Notes:</t>
  </si>
  <si>
    <t>* All prices are LMP prices except for VACAR sourced prices. VACAR is an Avg. Price $/MWh.</t>
  </si>
  <si>
    <t>** Inflation adjustments use the GDP Advance Estimate from BEA NIPA Table 1.1.9, unless a comparable Advance Estimate is not available due to a Comprehensive Revision. If BEA implements a Comprehensive Revision, Column L will utilize the previous years' Final Estimate and will  compare it to the most recent annual Advance Estimate.</t>
  </si>
  <si>
    <t>Power Price: Calendar Year 2022</t>
  </si>
  <si>
    <t>Power Price: Calendar Year 2022 w/Inflation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</si>
</sst>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top" wrapText="1"/>
    </xf>
    <xf numFmtId="14" fontId="0" fillId="2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quotePrefix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4" borderId="3" xfId="0" quotePrefix="1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2" fontId="0" fillId="4" borderId="2" xfId="0" applyNumberFormat="1" applyFill="1" applyBorder="1" applyAlignment="1">
      <alignment horizontal="left" vertical="top"/>
    </xf>
    <xf numFmtId="2" fontId="0" fillId="4" borderId="4" xfId="0" applyNumberFormat="1" applyFill="1" applyBorder="1" applyAlignment="1">
      <alignment horizontal="left" vertical="top"/>
    </xf>
    <xf numFmtId="2" fontId="0" fillId="0" borderId="2" xfId="0" applyNumberFormat="1" applyBorder="1" applyAlignment="1">
      <alignment horizontal="left" vertical="top"/>
    </xf>
    <xf numFmtId="2" fontId="0" fillId="0" borderId="4" xfId="0" applyNumberFormat="1" applyBorder="1" applyAlignment="1">
      <alignment horizontal="left" vertical="top"/>
    </xf>
    <xf numFmtId="2" fontId="0" fillId="2" borderId="4" xfId="0" applyNumberFormat="1" applyFill="1" applyBorder="1" applyAlignment="1">
      <alignment horizontal="left" vertical="top"/>
    </xf>
    <xf numFmtId="2" fontId="0" fillId="0" borderId="2" xfId="0" applyNumberFormat="1" applyFill="1" applyBorder="1" applyAlignment="1">
      <alignment horizontal="left" vertical="top"/>
    </xf>
    <xf numFmtId="2" fontId="0" fillId="0" borderId="4" xfId="0" applyNumberFormat="1" applyFill="1" applyBorder="1" applyAlignment="1">
      <alignment horizontal="left" vertical="top"/>
    </xf>
    <xf numFmtId="0" fontId="0" fillId="4" borderId="8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1">
    <dxf>
      <numFmt numFmtId="2" formatCode="0.00"/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2" formatCode="0.00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000%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sestresa001.file.core.windows.net\groups\ECON\Renewable%20Energy\Operating%20Fee\Calculation\Operating%20Fee%20Price%20Table\Public%20Posting\Power-Prices-Operating-Fee-Calculations%20(2023%20Lease%20Anniversary%20Dates)%20v2.xlsx" TargetMode="External"/><Relationship Id="rId1" Type="http://schemas.openxmlformats.org/officeDocument/2006/relationships/externalLinkPath" Target="Power-Prices-Operating-Fee-Calculations%20(2023%20Lease%20Anniversary%20Dates)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Summary Prices"/>
      <sheetName val="Detailed Price Info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BB2625-50ED-4DFE-A82D-0492D1F02415}" name="Price_Summary" displayName="Price_Summary" ref="A1:D34" totalsRowShown="0" headerRowDxfId="30" tableBorderDxfId="29">
  <autoFilter ref="A1:D34" xr:uid="{9ABB2625-50ED-4DFE-A82D-0492D1F02415}"/>
  <tableColumns count="4">
    <tableColumn id="1" xr3:uid="{2A6BA3A2-4490-4084-A751-A1F7F80E3750}" name="Lease" dataDxfId="28"/>
    <tableColumn id="2" xr3:uid="{F5305180-563E-4004-8E2B-E776ABA4FC4E}" name="Lease Anniversary Date" dataDxfId="27">
      <calculatedColumnFormula>VLOOKUP(A2,'2024 Detailed Price Info'!A:C,3,FALSE)</calculatedColumnFormula>
    </tableColumn>
    <tableColumn id="3" xr3:uid="{0A4C2E09-47B3-41E0-8201-C720318762D0}" name="Power Price: Calendar Year 2023" dataDxfId="26"/>
    <tableColumn id="4" xr3:uid="{6CD624C6-9FC5-4DAB-8DB3-6BCF17F09CDB}" name="Power Price: Calendar Year 2023 w/Inflation Adjustment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12FF9D-2522-4865-AE2E-4B059B5D6CEA}" name="Detailed_Price_Info" displayName="Detailed_Price_Info" ref="A1:N30" totalsRowShown="0" headerRowDxfId="24" dataDxfId="23" headerRowBorderDxfId="21" tableBorderDxfId="22" totalsRowBorderDxfId="20">
  <autoFilter ref="A1:N30" xr:uid="{D9738BF1-8F16-41F6-AC76-499DE745BB6E}"/>
  <tableColumns count="14">
    <tableColumn id="1" xr3:uid="{EBFE98D0-3112-4714-90C1-0AF724CBD548}" name="Lease" dataDxfId="19"/>
    <tableColumn id="2" xr3:uid="{61C0B30D-FF9B-4030-ACED-86BD49745451}" name="Current Lessee" dataDxfId="18"/>
    <tableColumn id="5" xr3:uid="{1B7DB739-D717-4B56-A7A7-4CD573EB8F65}" name="Lease Anniversary Date" dataDxfId="17"/>
    <tableColumn id="6" xr3:uid="{D853CEF0-6162-48D9-B18C-6C773049284C}" name="Lease Price Requirement (Listed)" dataDxfId="16"/>
    <tableColumn id="7" xr3:uid="{133C07D5-04F8-4269-BB9F-8CA8453CF084}" name="Lease Price Requirement (Updated)" dataDxfId="15"/>
    <tableColumn id="8" xr3:uid="{AEA0C285-9D37-44E7-93C3-0C3A794C70C9}" name="On-the-Hour Average Price*" dataDxfId="14"/>
    <tableColumn id="9" xr3:uid="{DC2534AF-B829-4289-92DB-E6009858EE74}" name="AAWPP (2023)" dataDxfId="13"/>
    <tableColumn id="10" xr3:uid="{83048317-D267-4624-9DC9-5F1E100C0654}" name="Peak %" dataDxfId="12"/>
    <tableColumn id="11" xr3:uid="{9DE1F2C4-A5F9-493E-A799-AA9FBB05FA29}" name="Off-Peak %" dataDxfId="11"/>
    <tableColumn id="12" xr3:uid="{10A71716-31D8-48E3-9971-C8A29DD94BF1}" name="$ Peak*" dataDxfId="10"/>
    <tableColumn id="13" xr3:uid="{87C39505-0E23-4255-8E97-F7F89BF5BA54}" name="$ Off-Peak*" dataDxfId="9"/>
    <tableColumn id="14" xr3:uid="{08BA43A6-7EFB-44CD-B85C-AAA81B95A84A}" name="2022 GDP Table 1.1.9 Final Estimate**" dataDxfId="8"/>
    <tableColumn id="15" xr3:uid="{462EA98C-C4F8-4027-977C-CDF851BD02C2}" name="2023 GDP Table 1.1.9 Advance Estimate" dataDxfId="7"/>
    <tableColumn id="16" xr3:uid="{264D551A-3E53-463B-A154-A6E3766D51F2}" name="Inflation Adjustment (GDP Table 1.1.9: 2022 Final/2023 Advance)**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FC6C90A-5DF0-4A0D-B8B3-B54D226D63C3}" name="Price_Summary5" displayName="Price_Summary5" ref="A1:D28" totalsRowShown="0" headerRowDxfId="5" tableBorderDxfId="4">
  <autoFilter ref="A1:D28" xr:uid="{EFC6C90A-5DF0-4A0D-B8B3-B54D226D63C3}"/>
  <tableColumns count="4">
    <tableColumn id="1" xr3:uid="{970C3E8F-5478-4E17-BC35-235D4D49E1B0}" name="Lease" dataDxfId="3"/>
    <tableColumn id="2" xr3:uid="{9A6C9B6D-3EC1-475F-BBC1-4B1583293D0F}" name="Lease Anniversary Date" dataDxfId="2"/>
    <tableColumn id="3" xr3:uid="{C516D4F3-6016-4B59-AC71-29FC1A5D0465}" name="Power Price: Calendar Year 2022" dataDxfId="1"/>
    <tableColumn id="4" xr3:uid="{01CFD582-DB06-44DC-B03B-969BD3FDB86C}" name="Power Price: Calendar Year 2022 w/Inflation Adjust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54E7D-8347-46E2-B003-C0380D644E17}">
  <dimension ref="A1:D36"/>
  <sheetViews>
    <sheetView tabSelected="1" zoomScaleNormal="100" workbookViewId="0"/>
  </sheetViews>
  <sheetFormatPr defaultColWidth="9.140625" defaultRowHeight="14.45"/>
  <cols>
    <col min="1" max="1" width="15.5703125" style="3" customWidth="1"/>
    <col min="2" max="2" width="17.85546875" style="3" customWidth="1"/>
    <col min="3" max="3" width="17.42578125" style="3" customWidth="1"/>
    <col min="4" max="4" width="21.5703125" style="3" customWidth="1"/>
    <col min="5" max="16384" width="9.140625" style="3"/>
  </cols>
  <sheetData>
    <row r="1" spans="1:4" ht="43.5">
      <c r="A1" s="8" t="s">
        <v>0</v>
      </c>
      <c r="B1" s="9" t="s">
        <v>1</v>
      </c>
      <c r="C1" s="9" t="s">
        <v>2</v>
      </c>
      <c r="D1" s="10" t="s">
        <v>3</v>
      </c>
    </row>
    <row r="2" spans="1:4">
      <c r="A2" s="14" t="s">
        <v>4</v>
      </c>
      <c r="B2" s="15">
        <f>VLOOKUP(A2,'2024 Detailed Price Info'!A:C,3,FALSE)</f>
        <v>41244</v>
      </c>
      <c r="C2" s="26">
        <f>VLOOKUP(Price_Summary[[#This Row],[Lease]],'2024 Detailed Price Info'!A:G,7,FALSE)</f>
        <v>23.61</v>
      </c>
      <c r="D2" s="27">
        <f>ROUND(Price_Summary[[#This Row],[Power Price: Calendar Year 2023]]*(1+Detailed_Price_Info[[#This Row],[Inflation Adjustment (GDP Table 1.1.9: 2022 Final/2023 Advance)**]]),2)</f>
        <v>24.47</v>
      </c>
    </row>
    <row r="3" spans="1:4">
      <c r="A3" s="7" t="s">
        <v>5</v>
      </c>
      <c r="B3" s="2">
        <f>VLOOKUP(A3,'2024 Detailed Price Info'!A:C,3,FALSE)</f>
        <v>41579</v>
      </c>
      <c r="C3" s="26">
        <f>VLOOKUP(Price_Summary[[#This Row],[Lease]],'2024 Detailed Price Info'!A:G,7,FALSE)</f>
        <v>36.51</v>
      </c>
      <c r="D3" s="27">
        <f>ROUND(Price_Summary[[#This Row],[Power Price: Calendar Year 2023]]*(1+Detailed_Price_Info[[#This Row],[Inflation Adjustment (GDP Table 1.1.9: 2022 Final/2023 Advance)**]]),2)</f>
        <v>37.840000000000003</v>
      </c>
    </row>
    <row r="4" spans="1:4">
      <c r="A4" s="14" t="s">
        <v>6</v>
      </c>
      <c r="B4" s="15">
        <f>VLOOKUP(A4,'2024 Detailed Price Info'!A:C,3,FALSE)</f>
        <v>41548</v>
      </c>
      <c r="C4" s="26">
        <f>VLOOKUP(Price_Summary[[#This Row],[Lease]],'2024 Detailed Price Info'!A:G,7,FALSE)</f>
        <v>36.020000000000003</v>
      </c>
      <c r="D4" s="27">
        <f>ROUND(Price_Summary[[#This Row],[Power Price: Calendar Year 2023]]*(1+Detailed_Price_Info[[#This Row],[Inflation Adjustment (GDP Table 1.1.9: 2022 Final/2023 Advance)**]]),2)</f>
        <v>37.33</v>
      </c>
    </row>
    <row r="5" spans="1:4">
      <c r="A5" s="7" t="s">
        <v>7</v>
      </c>
      <c r="B5" s="2">
        <f>VLOOKUP(A5,'2024 Detailed Price Info'!A:C,3,FALSE)</f>
        <v>41548</v>
      </c>
      <c r="C5" s="26">
        <f>VLOOKUP(Price_Summary[[#This Row],[Lease]],'2024 Detailed Price Info'!A:G,7,FALSE)</f>
        <v>36.020000000000003</v>
      </c>
      <c r="D5" s="27">
        <f>ROUND(Price_Summary[[#This Row],[Power Price: Calendar Year 2023]]*(1+Detailed_Price_Info[[#This Row],[Inflation Adjustment (GDP Table 1.1.9: 2022 Final/2023 Advance)**]]),2)</f>
        <v>37.33</v>
      </c>
    </row>
    <row r="6" spans="1:4">
      <c r="A6" s="14" t="s">
        <v>8</v>
      </c>
      <c r="B6" s="15">
        <f>VLOOKUP(A6,'2024 Detailed Price Info'!A:C,3,FALSE)</f>
        <v>41974</v>
      </c>
      <c r="C6" s="26">
        <f>VLOOKUP(Price_Summary[[#This Row],[Lease]],'2024 Detailed Price Info'!A:G,7,FALSE)</f>
        <v>27.49</v>
      </c>
      <c r="D6" s="27">
        <f>ROUND(Price_Summary[[#This Row],[Power Price: Calendar Year 2023]]*(1+Detailed_Price_Info[[#This Row],[Inflation Adjustment (GDP Table 1.1.9: 2022 Final/2023 Advance)**]]),2)</f>
        <v>28.49</v>
      </c>
    </row>
    <row r="7" spans="1:4">
      <c r="A7" s="7" t="s">
        <v>9</v>
      </c>
      <c r="B7" s="2">
        <f>VLOOKUP(A7,'2024 Detailed Price Info'!A:C,3,FALSE)</f>
        <v>42430</v>
      </c>
      <c r="C7" s="26">
        <f>VLOOKUP(Price_Summary[[#This Row],[Lease]],'2024 Detailed Price Info'!A:G,7,FALSE)</f>
        <v>24.49</v>
      </c>
      <c r="D7" s="27">
        <f>ROUND(Price_Summary[[#This Row],[Power Price: Calendar Year 2023]]*(1+Detailed_Price_Info[[#This Row],[Inflation Adjustment (GDP Table 1.1.9: 2022 Final/2023 Advance)**]]),2)</f>
        <v>25.38</v>
      </c>
    </row>
    <row r="8" spans="1:4">
      <c r="A8" s="14" t="s">
        <v>10</v>
      </c>
      <c r="B8" s="15">
        <f>VLOOKUP(A8,'2024 Detailed Price Info'!A:C,3,FALSE)</f>
        <v>42430</v>
      </c>
      <c r="C8" s="26">
        <f>VLOOKUP(Price_Summary[[#This Row],[Lease]],'2024 Detailed Price Info'!A:G,7,FALSE)</f>
        <v>23.61</v>
      </c>
      <c r="D8" s="27">
        <f>ROUND(Price_Summary[[#This Row],[Power Price: Calendar Year 2023]]*(1+Detailed_Price_Info[[#This Row],[Inflation Adjustment (GDP Table 1.1.9: 2022 Final/2023 Advance)**]]),2)</f>
        <v>24.47</v>
      </c>
    </row>
    <row r="9" spans="1:4">
      <c r="A9" s="7" t="s">
        <v>11</v>
      </c>
      <c r="B9" s="2">
        <f>VLOOKUP(A9,'2024 Detailed Price Info'!A:C,3,FALSE)</f>
        <v>42095</v>
      </c>
      <c r="C9" s="26">
        <f>VLOOKUP(Price_Summary[[#This Row],[Lease]],'2024 Detailed Price Info'!A:G,7,FALSE)</f>
        <v>36</v>
      </c>
      <c r="D9" s="27">
        <f>ROUND(Price_Summary[[#This Row],[Power Price: Calendar Year 2023]]*(1+Detailed_Price_Info[[#This Row],[Inflation Adjustment (GDP Table 1.1.9: 2022 Final/2023 Advance)**]]),2)</f>
        <v>37.31</v>
      </c>
    </row>
    <row r="10" spans="1:4">
      <c r="A10" s="14" t="s">
        <v>12</v>
      </c>
      <c r="B10" s="15">
        <f>VLOOKUP(A10,'2024 Detailed Price Info'!A:C,3,FALSE)</f>
        <v>42095</v>
      </c>
      <c r="C10" s="26">
        <f>VLOOKUP(Price_Summary[[#This Row],[Lease]],'2024 Detailed Price Info'!A:G,7,FALSE)</f>
        <v>36</v>
      </c>
      <c r="D10" s="27">
        <f>ROUND(Price_Summary[[#This Row],[Power Price: Calendar Year 2023]]*(1+Detailed_Price_Info[[#This Row],[Inflation Adjustment (GDP Table 1.1.9: 2022 Final/2023 Advance)**]]),2)</f>
        <v>37.31</v>
      </c>
    </row>
    <row r="11" spans="1:4">
      <c r="A11" s="7" t="s">
        <v>13</v>
      </c>
      <c r="B11" s="2">
        <f>VLOOKUP(A11,'2024 Detailed Price Info'!A:C,3,FALSE)</f>
        <v>43040</v>
      </c>
      <c r="C11" s="26">
        <f>VLOOKUP(Price_Summary[[#This Row],[Lease]],'2024 Detailed Price Info'!A:G,7,FALSE)</f>
        <v>36.51</v>
      </c>
      <c r="D11" s="27">
        <f>ROUND(Price_Summary[[#This Row],[Power Price: Calendar Year 2023]]*(1+Detailed_Price_Info[[#This Row],[Inflation Adjustment (GDP Table 1.1.9: 2022 Final/2023 Advance)**]]),2)</f>
        <v>37.840000000000003</v>
      </c>
    </row>
    <row r="12" spans="1:4">
      <c r="A12" s="14" t="s">
        <v>14</v>
      </c>
      <c r="B12" s="15">
        <f>VLOOKUP(A12,'2024 Detailed Price Info'!A:C,3,FALSE)</f>
        <v>42826</v>
      </c>
      <c r="C12" s="26">
        <f>VLOOKUP(Price_Summary[[#This Row],[Lease]],'2024 Detailed Price Info'!A:G,7,FALSE)</f>
        <v>33.85</v>
      </c>
      <c r="D12" s="27">
        <f>ROUND(Price_Summary[[#This Row],[Power Price: Calendar Year 2023]]*(1+Detailed_Price_Info[[#This Row],[Inflation Adjustment (GDP Table 1.1.9: 2022 Final/2023 Advance)**]]),2)</f>
        <v>35.08</v>
      </c>
    </row>
    <row r="13" spans="1:4">
      <c r="A13" s="7" t="s">
        <v>15</v>
      </c>
      <c r="B13" s="2">
        <f>VLOOKUP(A13,'2024 Detailed Price Info'!A:C,3,FALSE)</f>
        <v>41548</v>
      </c>
      <c r="C13" s="26">
        <f>VLOOKUP(Price_Summary[[#This Row],[Lease]],'2024 Detailed Price Info'!A:G,7,FALSE)</f>
        <v>36.020000000000003</v>
      </c>
      <c r="D13" s="27">
        <f>ROUND(Price_Summary[[#This Row],[Power Price: Calendar Year 2023]]*(1+Detailed_Price_Info[[#This Row],[Inflation Adjustment (GDP Table 1.1.9: 2022 Final/2023 Advance)**]]),2)</f>
        <v>37.33</v>
      </c>
    </row>
    <row r="14" spans="1:4">
      <c r="A14" s="14" t="s">
        <v>16</v>
      </c>
      <c r="B14" s="15">
        <f>VLOOKUP(A14,'2024 Detailed Price Info'!A:C,3,FALSE)</f>
        <v>41244</v>
      </c>
      <c r="C14" s="26">
        <f>VLOOKUP(Price_Summary[[#This Row],[Lease]],'2024 Detailed Price Info'!A:G,7,FALSE)</f>
        <v>27.49</v>
      </c>
      <c r="D14" s="27">
        <f>ROUND(Price_Summary[[#This Row],[Power Price: Calendar Year 2023]]*(1+Detailed_Price_Info[[#This Row],[Inflation Adjustment (GDP Table 1.1.9: 2022 Final/2023 Advance)**]]),2)</f>
        <v>28.49</v>
      </c>
    </row>
    <row r="15" spans="1:4">
      <c r="A15" s="7" t="s">
        <v>17</v>
      </c>
      <c r="B15" s="2">
        <f>VLOOKUP(A15,'2024 Detailed Price Info'!A:C,3,FALSE)</f>
        <v>43556</v>
      </c>
      <c r="C15" s="26">
        <f>VLOOKUP(Price_Summary[[#This Row],[Lease]],'2024 Detailed Price Info'!A:G,7,FALSE)</f>
        <v>36</v>
      </c>
      <c r="D15" s="27">
        <f>ROUND(Price_Summary[[#This Row],[Power Price: Calendar Year 2023]]*(1+Detailed_Price_Info[[#This Row],[Inflation Adjustment (GDP Table 1.1.9: 2022 Final/2023 Advance)**]]),2)</f>
        <v>37.31</v>
      </c>
    </row>
    <row r="16" spans="1:4">
      <c r="A16" s="14" t="s">
        <v>18</v>
      </c>
      <c r="B16" s="15">
        <f>VLOOKUP(A16,'2024 Detailed Price Info'!A:C,3,FALSE)</f>
        <v>43556</v>
      </c>
      <c r="C16" s="26">
        <f>VLOOKUP(Price_Summary[[#This Row],[Lease]],'2024 Detailed Price Info'!A:G,7,FALSE)</f>
        <v>36</v>
      </c>
      <c r="D16" s="27">
        <f>ROUND(Price_Summary[[#This Row],[Power Price: Calendar Year 2023]]*(1+Detailed_Price_Info[[#This Row],[Inflation Adjustment (GDP Table 1.1.9: 2022 Final/2023 Advance)**]]),2)</f>
        <v>37.31</v>
      </c>
    </row>
    <row r="17" spans="1:4">
      <c r="A17" s="7" t="s">
        <v>19</v>
      </c>
      <c r="B17" s="2">
        <f>VLOOKUP(A17,'2024 Detailed Price Info'!A:C,3,FALSE)</f>
        <v>43556</v>
      </c>
      <c r="C17" s="26">
        <f>VLOOKUP(Price_Summary[[#This Row],[Lease]],'2024 Detailed Price Info'!A:G,7,FALSE)</f>
        <v>36</v>
      </c>
      <c r="D17" s="27">
        <f>ROUND(Price_Summary[[#This Row],[Power Price: Calendar Year 2023]]*(1+Detailed_Price_Info[[#This Row],[Inflation Adjustment (GDP Table 1.1.9: 2022 Final/2023 Advance)**]]),2)</f>
        <v>37.31</v>
      </c>
    </row>
    <row r="18" spans="1:4">
      <c r="A18" s="14" t="s">
        <v>20</v>
      </c>
      <c r="B18" s="15">
        <f>VLOOKUP(A18,'2024 Detailed Price Info'!A:C,3,FALSE)</f>
        <v>42430</v>
      </c>
      <c r="C18" s="26">
        <f>VLOOKUP(Price_Summary[[#This Row],[Lease]],'2024 Detailed Price Info'!A:G,7,FALSE)</f>
        <v>24.49</v>
      </c>
      <c r="D18" s="27">
        <f>ROUND(Price_Summary[[#This Row],[Power Price: Calendar Year 2023]]*(1+Detailed_Price_Info[[#This Row],[Inflation Adjustment (GDP Table 1.1.9: 2022 Final/2023 Advance)**]]),2)</f>
        <v>25.38</v>
      </c>
    </row>
    <row r="19" spans="1:4">
      <c r="A19" s="7" t="s">
        <v>21</v>
      </c>
      <c r="B19" s="2">
        <f>VLOOKUP(A19,'2024 Detailed Price Info'!A:C,3,FALSE)</f>
        <v>42095</v>
      </c>
      <c r="C19" s="26">
        <f>VLOOKUP(Price_Summary[[#This Row],[Lease]],'2024 Detailed Price Info'!A:G,7,FALSE)</f>
        <v>36</v>
      </c>
      <c r="D19" s="27">
        <f>ROUND(Price_Summary[[#This Row],[Power Price: Calendar Year 2023]]*(1+Detailed_Price_Info[[#This Row],[Inflation Adjustment (GDP Table 1.1.9: 2022 Final/2023 Advance)**]]),2)</f>
        <v>37.31</v>
      </c>
    </row>
    <row r="20" spans="1:4">
      <c r="A20" s="14" t="s">
        <v>22</v>
      </c>
      <c r="B20" s="15">
        <f>VLOOKUP(A20,'2024 Detailed Price Info'!A:C,3,FALSE)</f>
        <v>44682</v>
      </c>
      <c r="C20" s="26">
        <f>VLOOKUP(Price_Summary[[#This Row],[Lease]],'2024 Detailed Price Info'!A:G,6,FALSE)</f>
        <v>32.08</v>
      </c>
      <c r="D20" s="27" t="s">
        <v>23</v>
      </c>
    </row>
    <row r="21" spans="1:4">
      <c r="A21" s="7" t="s">
        <v>24</v>
      </c>
      <c r="B21" s="2">
        <f>VLOOKUP(A21,'2024 Detailed Price Info'!A:C,3,FALSE)</f>
        <v>44682</v>
      </c>
      <c r="C21" s="26">
        <f>VLOOKUP(Price_Summary[[#This Row],[Lease]],'2024 Detailed Price Info'!A:G,6,FALSE)</f>
        <v>32.08</v>
      </c>
      <c r="D21" s="27" t="s">
        <v>23</v>
      </c>
    </row>
    <row r="22" spans="1:4">
      <c r="A22" s="14" t="s">
        <v>25</v>
      </c>
      <c r="B22" s="15">
        <f>VLOOKUP(A22,'2024 Detailed Price Info'!A:C,3,FALSE)</f>
        <v>44682</v>
      </c>
      <c r="C22" s="26">
        <f>VLOOKUP(Price_Summary[[#This Row],[Lease]],'2024 Detailed Price Info'!A:G,6,FALSE)</f>
        <v>32.08</v>
      </c>
      <c r="D22" s="27" t="s">
        <v>23</v>
      </c>
    </row>
    <row r="23" spans="1:4">
      <c r="A23" s="7" t="s">
        <v>26</v>
      </c>
      <c r="B23" s="2">
        <f>VLOOKUP(A23,'2024 Detailed Price Info'!A:C,3,FALSE)</f>
        <v>44682</v>
      </c>
      <c r="C23" s="26">
        <f>VLOOKUP(Price_Summary[[#This Row],[Lease]],'2024 Detailed Price Info'!A:G,6,FALSE)</f>
        <v>32.08</v>
      </c>
      <c r="D23" s="27" t="s">
        <v>23</v>
      </c>
    </row>
    <row r="24" spans="1:4">
      <c r="A24" s="14" t="s">
        <v>27</v>
      </c>
      <c r="B24" s="15">
        <f>VLOOKUP(A24,'2024 Detailed Price Info'!A:C,3,FALSE)</f>
        <v>44682</v>
      </c>
      <c r="C24" s="26">
        <f>VLOOKUP(Price_Summary[[#This Row],[Lease]],'2024 Detailed Price Info'!A:G,6,FALSE)</f>
        <v>32.08</v>
      </c>
      <c r="D24" s="27" t="s">
        <v>23</v>
      </c>
    </row>
    <row r="25" spans="1:4">
      <c r="A25" s="7" t="s">
        <v>28</v>
      </c>
      <c r="B25" s="2">
        <f>VLOOKUP(A25,'2024 Detailed Price Info'!A:C,3,FALSE)</f>
        <v>44682</v>
      </c>
      <c r="C25" s="26">
        <f>VLOOKUP(Price_Summary[[#This Row],[Lease]],'2024 Detailed Price Info'!A:G,6,FALSE)</f>
        <v>32.08</v>
      </c>
      <c r="D25" s="27" t="s">
        <v>23</v>
      </c>
    </row>
    <row r="26" spans="1:4">
      <c r="A26" s="14" t="s">
        <v>29</v>
      </c>
      <c r="B26" s="15">
        <f>VLOOKUP(A26,'2024 Detailed Price Info'!A:C,3,FALSE)</f>
        <v>44713</v>
      </c>
      <c r="C26" s="26">
        <f>VLOOKUP(Price_Summary[[#This Row],[Lease]],'2024 Detailed Price Info'!A:G,6,FALSE)</f>
        <v>30.73</v>
      </c>
      <c r="D26" s="27" t="s">
        <v>23</v>
      </c>
    </row>
    <row r="27" spans="1:4">
      <c r="A27" s="7" t="s">
        <v>30</v>
      </c>
      <c r="B27" s="2">
        <f>VLOOKUP(A27,'2024 Detailed Price Info'!A:C,3,FALSE)</f>
        <v>44713</v>
      </c>
      <c r="C27" s="26">
        <f>VLOOKUP(Price_Summary[[#This Row],[Lease]],'2024 Detailed Price Info'!A:G,6,FALSE)</f>
        <v>30.73</v>
      </c>
      <c r="D27" s="27" t="s">
        <v>23</v>
      </c>
    </row>
    <row r="28" spans="1:4">
      <c r="A28" s="14" t="s">
        <v>31</v>
      </c>
      <c r="B28" s="15">
        <f>VLOOKUP(A28,'2024 Detailed Price Info'!A:C,3,FALSE)</f>
        <v>42430</v>
      </c>
      <c r="C28" s="26">
        <f>VLOOKUP(Price_Summary[[#This Row],[Lease]],'2024 Detailed Price Info'!A:G,7,FALSE)</f>
        <v>24.49</v>
      </c>
      <c r="D28" s="27">
        <f>ROUND(Price_Summary[[#This Row],[Power Price: Calendar Year 2023]]*(1+Detailed_Price_Info[[#This Row],[Inflation Adjustment (GDP Table 1.1.9: 2022 Final/2023 Advance)**]]),2)</f>
        <v>25.38</v>
      </c>
    </row>
    <row r="29" spans="1:4">
      <c r="A29" s="7" t="s">
        <v>32</v>
      </c>
      <c r="B29" s="2">
        <f>VLOOKUP(A29,'2024 Detailed Price Info'!A:C,3,FALSE)</f>
        <v>45078</v>
      </c>
      <c r="C29" s="26">
        <f>VLOOKUP(Price_Summary[[#This Row],[Lease]],'2024 Detailed Price Info'!A:G,6,FALSE)</f>
        <v>60.73</v>
      </c>
      <c r="D29" s="27" t="s">
        <v>23</v>
      </c>
    </row>
    <row r="30" spans="1:4">
      <c r="A30" s="14" t="s">
        <v>33</v>
      </c>
      <c r="B30" s="15">
        <f>VLOOKUP(A30,'2024 Detailed Price Info'!A:C,3,FALSE)</f>
        <v>45078</v>
      </c>
      <c r="C30" s="26">
        <f>VLOOKUP(Price_Summary[[#This Row],[Lease]],'2024 Detailed Price Info'!A:G,6,FALSE)</f>
        <v>60.73</v>
      </c>
      <c r="D30" s="27" t="s">
        <v>23</v>
      </c>
    </row>
    <row r="31" spans="1:4">
      <c r="A31" s="7" t="s">
        <v>34</v>
      </c>
      <c r="B31" s="2">
        <f>VLOOKUP(A31,'2024 Detailed Price Info'!A:C,3,FALSE)</f>
        <v>45078</v>
      </c>
      <c r="C31" s="26">
        <f>VLOOKUP(Price_Summary[[#This Row],[Lease]],'2024 Detailed Price Info'!A:G,6,FALSE)</f>
        <v>60.73</v>
      </c>
      <c r="D31" s="27" t="s">
        <v>23</v>
      </c>
    </row>
    <row r="32" spans="1:4">
      <c r="A32" s="14" t="s">
        <v>35</v>
      </c>
      <c r="B32" s="15">
        <f>VLOOKUP(A32,'2024 Detailed Price Info'!A:C,3,FALSE)</f>
        <v>45078</v>
      </c>
      <c r="C32" s="26">
        <f>VLOOKUP(Price_Summary[[#This Row],[Lease]],'2024 Detailed Price Info'!A:G,6,FALSE)</f>
        <v>60.73</v>
      </c>
      <c r="D32" s="27" t="s">
        <v>23</v>
      </c>
    </row>
    <row r="33" spans="1:4">
      <c r="A33" s="7" t="s">
        <v>36</v>
      </c>
      <c r="B33" s="2">
        <f>VLOOKUP(A33,'2024 Detailed Price Info'!A:C,3,FALSE)</f>
        <v>45078</v>
      </c>
      <c r="C33" s="26">
        <f>VLOOKUP(Price_Summary[[#This Row],[Lease]],'2024 Detailed Price Info'!A:G,6,FALSE)</f>
        <v>60.73</v>
      </c>
      <c r="D33" s="27" t="s">
        <v>23</v>
      </c>
    </row>
    <row r="34" spans="1:4">
      <c r="A34" s="14" t="s">
        <v>37</v>
      </c>
      <c r="B34" s="15">
        <f>VLOOKUP(A34,'2024 Detailed Price Info'!A:C,3,FALSE)</f>
        <v>45231</v>
      </c>
      <c r="C34" s="26">
        <f>VLOOKUP(Price_Summary[[#This Row],[Lease]],'2024 Detailed Price Info'!A:G,6,FALSE)</f>
        <v>27.79</v>
      </c>
      <c r="D34" s="27" t="s">
        <v>23</v>
      </c>
    </row>
    <row r="36" spans="1:4" ht="30.6" customHeight="1">
      <c r="A36" s="28" t="s">
        <v>38</v>
      </c>
      <c r="B36" s="29"/>
      <c r="C36" s="29"/>
      <c r="D36" s="29"/>
    </row>
  </sheetData>
  <sortState xmlns:xlrd2="http://schemas.microsoft.com/office/spreadsheetml/2017/richdata2" ref="A2:C36">
    <sortCondition ref="A1:A36"/>
  </sortState>
  <mergeCells count="1">
    <mergeCell ref="A36:D36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8BF1-8F16-41F6-AC76-499DE745BB6E}">
  <dimension ref="A1:N38"/>
  <sheetViews>
    <sheetView zoomScale="85" zoomScaleNormal="85" workbookViewId="0">
      <pane ySplit="1" topLeftCell="A2" activePane="bottomLeft" state="frozen"/>
      <selection pane="bottomLeft"/>
      <selection activeCell="C1" sqref="C1"/>
    </sheetView>
  </sheetViews>
  <sheetFormatPr defaultColWidth="9.140625" defaultRowHeight="14.45"/>
  <cols>
    <col min="1" max="2" width="21" style="1" customWidth="1"/>
    <col min="3" max="3" width="22.85546875" style="1" customWidth="1"/>
    <col min="4" max="4" width="30.85546875" style="1" customWidth="1"/>
    <col min="5" max="5" width="33.140625" style="1" customWidth="1"/>
    <col min="6" max="6" width="25.42578125" style="1" customWidth="1"/>
    <col min="7" max="7" width="33.140625" style="13" customWidth="1"/>
    <col min="8" max="8" width="9.140625" style="1"/>
    <col min="9" max="9" width="12.140625" style="13" customWidth="1"/>
    <col min="10" max="10" width="9.140625" style="13"/>
    <col min="11" max="13" width="11.7109375" style="13" customWidth="1"/>
    <col min="14" max="14" width="17.140625" style="13" customWidth="1"/>
    <col min="15" max="16384" width="9.140625" style="1"/>
  </cols>
  <sheetData>
    <row r="1" spans="1:14" ht="72.599999999999994">
      <c r="A1" s="11" t="s">
        <v>0</v>
      </c>
      <c r="B1" s="12" t="s">
        <v>39</v>
      </c>
      <c r="C1" s="12" t="s">
        <v>1</v>
      </c>
      <c r="D1" s="12" t="s">
        <v>40</v>
      </c>
      <c r="E1" s="12" t="s">
        <v>41</v>
      </c>
      <c r="F1" s="12" t="s">
        <v>42</v>
      </c>
      <c r="G1" s="12" t="s">
        <v>43</v>
      </c>
      <c r="H1" s="12" t="s">
        <v>44</v>
      </c>
      <c r="I1" s="12" t="s">
        <v>45</v>
      </c>
      <c r="J1" s="12" t="s">
        <v>46</v>
      </c>
      <c r="K1" s="12" t="s">
        <v>47</v>
      </c>
      <c r="L1" s="12" t="s">
        <v>48</v>
      </c>
      <c r="M1" s="12" t="s">
        <v>49</v>
      </c>
      <c r="N1" s="12" t="s">
        <v>50</v>
      </c>
    </row>
    <row r="2" spans="1:14">
      <c r="A2" s="14" t="s">
        <v>4</v>
      </c>
      <c r="B2" s="16" t="s">
        <v>51</v>
      </c>
      <c r="C2" s="15">
        <v>41244</v>
      </c>
      <c r="D2" s="16" t="s">
        <v>52</v>
      </c>
      <c r="E2" s="16" t="s">
        <v>53</v>
      </c>
      <c r="F2" s="16" t="s">
        <v>23</v>
      </c>
      <c r="G2" s="17">
        <f>ROUND(('2024 Detailed Price Info'!H2*'2024 Detailed Price Info'!J2)+('2024 Detailed Price Info'!I2*'2024 Detailed Price Info'!K2),2)</f>
        <v>23.61</v>
      </c>
      <c r="H2" s="16">
        <v>0.52</v>
      </c>
      <c r="I2" s="16">
        <v>0.48</v>
      </c>
      <c r="J2" s="17">
        <v>26.49</v>
      </c>
      <c r="K2" s="17">
        <v>20.49</v>
      </c>
      <c r="L2" s="17">
        <v>117.973</v>
      </c>
      <c r="M2" s="17">
        <v>122.262</v>
      </c>
      <c r="N2" s="17">
        <f t="shared" ref="N2:N12" si="0">ROUND(M2/L2-1,5)</f>
        <v>3.6360000000000003E-2</v>
      </c>
    </row>
    <row r="3" spans="1:14" ht="29.1">
      <c r="A3" s="7" t="s">
        <v>5</v>
      </c>
      <c r="B3" s="4" t="s">
        <v>54</v>
      </c>
      <c r="C3" s="2">
        <v>41579</v>
      </c>
      <c r="D3" s="5" t="s">
        <v>52</v>
      </c>
      <c r="E3" s="5" t="s">
        <v>55</v>
      </c>
      <c r="F3" s="4" t="s">
        <v>23</v>
      </c>
      <c r="G3" s="17">
        <f>ROUND(('2024 Detailed Price Info'!H3*'2024 Detailed Price Info'!J3)+('2024 Detailed Price Info'!I3*'2024 Detailed Price Info'!K3),2)</f>
        <v>36.51</v>
      </c>
      <c r="H3" s="4">
        <v>0.52</v>
      </c>
      <c r="I3" s="4">
        <v>0.48</v>
      </c>
      <c r="J3" s="17">
        <v>43.68</v>
      </c>
      <c r="K3" s="17">
        <v>28.75</v>
      </c>
      <c r="L3" s="17">
        <v>117.973</v>
      </c>
      <c r="M3" s="17">
        <v>122.262</v>
      </c>
      <c r="N3" s="17">
        <f t="shared" si="0"/>
        <v>3.6360000000000003E-2</v>
      </c>
    </row>
    <row r="4" spans="1:14" ht="43.5">
      <c r="A4" s="14" t="s">
        <v>6</v>
      </c>
      <c r="B4" s="16" t="s">
        <v>56</v>
      </c>
      <c r="C4" s="15">
        <v>41548</v>
      </c>
      <c r="D4" s="16" t="s">
        <v>57</v>
      </c>
      <c r="E4" s="16" t="s">
        <v>58</v>
      </c>
      <c r="F4" s="16" t="s">
        <v>23</v>
      </c>
      <c r="G4" s="18">
        <f>ROUND(('2024 Detailed Price Info'!H4*'2024 Detailed Price Info'!J4)+('2024 Detailed Price Info'!I4*'2024 Detailed Price Info'!K4),2)</f>
        <v>36.020000000000003</v>
      </c>
      <c r="H4" s="16">
        <v>0.52400000000000002</v>
      </c>
      <c r="I4" s="16">
        <v>0.47599999999999998</v>
      </c>
      <c r="J4" s="17">
        <v>38.979999999999997</v>
      </c>
      <c r="K4" s="17">
        <v>32.770000000000003</v>
      </c>
      <c r="L4" s="17">
        <v>117.973</v>
      </c>
      <c r="M4" s="17">
        <v>122.262</v>
      </c>
      <c r="N4" s="17">
        <f t="shared" si="0"/>
        <v>3.6360000000000003E-2</v>
      </c>
    </row>
    <row r="5" spans="1:14" ht="29.1">
      <c r="A5" s="7" t="s">
        <v>7</v>
      </c>
      <c r="B5" s="4" t="s">
        <v>59</v>
      </c>
      <c r="C5" s="2">
        <v>41548</v>
      </c>
      <c r="D5" s="5" t="s">
        <v>57</v>
      </c>
      <c r="E5" s="5" t="s">
        <v>58</v>
      </c>
      <c r="F5" s="4" t="s">
        <v>23</v>
      </c>
      <c r="G5" s="18">
        <f>ROUND(('2024 Detailed Price Info'!H5*'2024 Detailed Price Info'!J5)+('2024 Detailed Price Info'!I5*'2024 Detailed Price Info'!K5),2)</f>
        <v>36.020000000000003</v>
      </c>
      <c r="H5" s="4">
        <v>0.52400000000000002</v>
      </c>
      <c r="I5" s="4">
        <v>0.47599999999999998</v>
      </c>
      <c r="J5" s="17">
        <v>38.979999999999997</v>
      </c>
      <c r="K5" s="17">
        <v>32.770000000000003</v>
      </c>
      <c r="L5" s="17">
        <v>117.973</v>
      </c>
      <c r="M5" s="17">
        <v>122.262</v>
      </c>
      <c r="N5" s="17">
        <f t="shared" si="0"/>
        <v>3.6360000000000003E-2</v>
      </c>
    </row>
    <row r="6" spans="1:14">
      <c r="A6" s="14" t="s">
        <v>8</v>
      </c>
      <c r="B6" s="16" t="s">
        <v>60</v>
      </c>
      <c r="C6" s="15">
        <v>41974</v>
      </c>
      <c r="D6" s="16" t="s">
        <v>52</v>
      </c>
      <c r="E6" s="16" t="s">
        <v>61</v>
      </c>
      <c r="F6" s="16" t="s">
        <v>23</v>
      </c>
      <c r="G6" s="17">
        <f>ROUND(('2024 Detailed Price Info'!H6*'2024 Detailed Price Info'!J6)+('2024 Detailed Price Info'!I6*'2024 Detailed Price Info'!K6),2)</f>
        <v>27.49</v>
      </c>
      <c r="H6" s="16">
        <v>0.52</v>
      </c>
      <c r="I6" s="16">
        <v>0.48</v>
      </c>
      <c r="J6" s="17">
        <v>31.77</v>
      </c>
      <c r="K6" s="17">
        <v>22.85</v>
      </c>
      <c r="L6" s="17">
        <v>117.973</v>
      </c>
      <c r="M6" s="17">
        <v>122.262</v>
      </c>
      <c r="N6" s="17">
        <f t="shared" si="0"/>
        <v>3.6360000000000003E-2</v>
      </c>
    </row>
    <row r="7" spans="1:14">
      <c r="A7" s="7" t="s">
        <v>9</v>
      </c>
      <c r="B7" s="4" t="s">
        <v>62</v>
      </c>
      <c r="C7" s="2">
        <v>42430</v>
      </c>
      <c r="D7" s="5" t="s">
        <v>63</v>
      </c>
      <c r="E7" s="5" t="s">
        <v>64</v>
      </c>
      <c r="F7" s="4" t="s">
        <v>23</v>
      </c>
      <c r="G7" s="17">
        <f>ROUND(('2024 Detailed Price Info'!H7*'2024 Detailed Price Info'!J7)+('2024 Detailed Price Info'!I7*'2024 Detailed Price Info'!K7),2)</f>
        <v>24.49</v>
      </c>
      <c r="H7" s="4">
        <v>0.52</v>
      </c>
      <c r="I7" s="4">
        <v>0.48</v>
      </c>
      <c r="J7" s="17">
        <v>27.66</v>
      </c>
      <c r="K7" s="17">
        <v>21.05</v>
      </c>
      <c r="L7" s="17">
        <v>117.973</v>
      </c>
      <c r="M7" s="17">
        <v>122.262</v>
      </c>
      <c r="N7" s="17">
        <f t="shared" si="0"/>
        <v>3.6360000000000003E-2</v>
      </c>
    </row>
    <row r="8" spans="1:14" ht="101.45">
      <c r="A8" s="14" t="s">
        <v>10</v>
      </c>
      <c r="B8" s="16" t="s">
        <v>65</v>
      </c>
      <c r="C8" s="15">
        <v>42430</v>
      </c>
      <c r="D8" s="16" t="s">
        <v>63</v>
      </c>
      <c r="E8" s="16" t="s">
        <v>53</v>
      </c>
      <c r="F8" s="16" t="s">
        <v>23</v>
      </c>
      <c r="G8" s="17">
        <f>ROUND(('2024 Detailed Price Info'!H8*'2024 Detailed Price Info'!J8)+('2024 Detailed Price Info'!I8*'2024 Detailed Price Info'!K8),2)</f>
        <v>23.61</v>
      </c>
      <c r="H8" s="16">
        <v>0.52</v>
      </c>
      <c r="I8" s="16">
        <v>0.48</v>
      </c>
      <c r="J8" s="17">
        <v>26.49</v>
      </c>
      <c r="K8" s="17">
        <v>20.49</v>
      </c>
      <c r="L8" s="17">
        <v>117.973</v>
      </c>
      <c r="M8" s="17">
        <v>122.262</v>
      </c>
      <c r="N8" s="17">
        <f>ROUND(M8/L8-1,5)</f>
        <v>3.6360000000000003E-2</v>
      </c>
    </row>
    <row r="9" spans="1:14" ht="29.1">
      <c r="A9" s="7" t="s">
        <v>11</v>
      </c>
      <c r="B9" s="4" t="s">
        <v>66</v>
      </c>
      <c r="C9" s="2">
        <v>42095</v>
      </c>
      <c r="D9" s="5" t="s">
        <v>57</v>
      </c>
      <c r="E9" s="5" t="s">
        <v>58</v>
      </c>
      <c r="F9" s="4" t="s">
        <v>23</v>
      </c>
      <c r="G9" s="18">
        <f>ROUND(('2024 Detailed Price Info'!H9*'2024 Detailed Price Info'!J9)+('2024 Detailed Price Info'!I9*'2024 Detailed Price Info'!K9),2)</f>
        <v>36</v>
      </c>
      <c r="H9" s="4">
        <v>0.52</v>
      </c>
      <c r="I9" s="4">
        <v>0.48</v>
      </c>
      <c r="J9" s="17">
        <v>38.979999999999997</v>
      </c>
      <c r="K9" s="17">
        <v>32.770000000000003</v>
      </c>
      <c r="L9" s="17">
        <v>117.973</v>
      </c>
      <c r="M9" s="17">
        <v>122.262</v>
      </c>
      <c r="N9" s="17">
        <f t="shared" si="0"/>
        <v>3.6360000000000003E-2</v>
      </c>
    </row>
    <row r="10" spans="1:14" ht="29.1">
      <c r="A10" s="14" t="s">
        <v>12</v>
      </c>
      <c r="B10" s="16" t="s">
        <v>67</v>
      </c>
      <c r="C10" s="15">
        <v>42095</v>
      </c>
      <c r="D10" s="16" t="s">
        <v>68</v>
      </c>
      <c r="E10" s="16" t="s">
        <v>58</v>
      </c>
      <c r="F10" s="16" t="s">
        <v>23</v>
      </c>
      <c r="G10" s="18">
        <f>ROUND(('2024 Detailed Price Info'!H10*'2024 Detailed Price Info'!J10)+('2024 Detailed Price Info'!I10*'2024 Detailed Price Info'!K10),2)</f>
        <v>36</v>
      </c>
      <c r="H10" s="16">
        <v>0.52</v>
      </c>
      <c r="I10" s="16">
        <v>0.48</v>
      </c>
      <c r="J10" s="17">
        <v>38.979999999999997</v>
      </c>
      <c r="K10" s="17">
        <v>32.770000000000003</v>
      </c>
      <c r="L10" s="17">
        <v>117.973</v>
      </c>
      <c r="M10" s="17">
        <v>122.262</v>
      </c>
      <c r="N10" s="17">
        <f t="shared" si="0"/>
        <v>3.6360000000000003E-2</v>
      </c>
    </row>
    <row r="11" spans="1:14" ht="29.1">
      <c r="A11" s="7" t="s">
        <v>13</v>
      </c>
      <c r="B11" s="4" t="s">
        <v>69</v>
      </c>
      <c r="C11" s="2">
        <v>43040</v>
      </c>
      <c r="D11" s="5" t="s">
        <v>70</v>
      </c>
      <c r="E11" s="5" t="s">
        <v>55</v>
      </c>
      <c r="F11" s="4" t="s">
        <v>23</v>
      </c>
      <c r="G11" s="17">
        <f>ROUND(('2024 Detailed Price Info'!H11*'2024 Detailed Price Info'!J11)+('2024 Detailed Price Info'!I11*'2024 Detailed Price Info'!K11),2)</f>
        <v>36.51</v>
      </c>
      <c r="H11" s="4">
        <v>0.52</v>
      </c>
      <c r="I11" s="4">
        <v>0.48</v>
      </c>
      <c r="J11" s="17">
        <v>43.68</v>
      </c>
      <c r="K11" s="17">
        <v>28.75</v>
      </c>
      <c r="L11" s="17">
        <v>117.973</v>
      </c>
      <c r="M11" s="17">
        <v>122.262</v>
      </c>
      <c r="N11" s="17">
        <f t="shared" si="0"/>
        <v>3.6360000000000003E-2</v>
      </c>
    </row>
    <row r="12" spans="1:14" ht="29.1">
      <c r="A12" s="14" t="s">
        <v>14</v>
      </c>
      <c r="B12" s="16" t="s">
        <v>71</v>
      </c>
      <c r="C12" s="15">
        <v>42826</v>
      </c>
      <c r="D12" s="16" t="s">
        <v>72</v>
      </c>
      <c r="E12" s="16" t="s">
        <v>73</v>
      </c>
      <c r="F12" s="16"/>
      <c r="G12" s="17">
        <f>ROUND(('2024 Detailed Price Info'!H12*'2024 Detailed Price Info'!J12)+('2024 Detailed Price Info'!I12*'2024 Detailed Price Info'!K12),2)</f>
        <v>33.85</v>
      </c>
      <c r="H12" s="16">
        <v>0.52</v>
      </c>
      <c r="I12" s="16">
        <v>0.48</v>
      </c>
      <c r="J12" s="17">
        <v>37.880000000000003</v>
      </c>
      <c r="K12" s="17">
        <v>29.48</v>
      </c>
      <c r="L12" s="17">
        <v>117.973</v>
      </c>
      <c r="M12" s="17">
        <v>122.262</v>
      </c>
      <c r="N12" s="17">
        <f t="shared" si="0"/>
        <v>3.6360000000000003E-2</v>
      </c>
    </row>
    <row r="13" spans="1:14" ht="43.5">
      <c r="A13" s="7" t="s">
        <v>15</v>
      </c>
      <c r="B13" s="4" t="s">
        <v>74</v>
      </c>
      <c r="C13" s="2">
        <v>41548</v>
      </c>
      <c r="D13" s="5" t="s">
        <v>57</v>
      </c>
      <c r="E13" s="5" t="s">
        <v>58</v>
      </c>
      <c r="F13" s="4" t="s">
        <v>23</v>
      </c>
      <c r="G13" s="18">
        <f>ROUND(('2024 Detailed Price Info'!H13*'2024 Detailed Price Info'!J13)+('2024 Detailed Price Info'!I13*'2024 Detailed Price Info'!K13),2)</f>
        <v>36.020000000000003</v>
      </c>
      <c r="H13" s="4">
        <v>0.52400000000000002</v>
      </c>
      <c r="I13" s="4">
        <v>0.47599999999999998</v>
      </c>
      <c r="J13" s="17">
        <v>38.979999999999997</v>
      </c>
      <c r="K13" s="17">
        <v>32.770000000000003</v>
      </c>
      <c r="L13" s="17">
        <v>117.973</v>
      </c>
      <c r="M13" s="17">
        <v>122.262</v>
      </c>
      <c r="N13" s="17">
        <f>ROUND(M13/L13-1,5)</f>
        <v>3.6360000000000003E-2</v>
      </c>
    </row>
    <row r="14" spans="1:14" ht="29.1">
      <c r="A14" s="14" t="s">
        <v>16</v>
      </c>
      <c r="B14" s="16" t="s">
        <v>75</v>
      </c>
      <c r="C14" s="15">
        <v>41244</v>
      </c>
      <c r="D14" s="16" t="s">
        <v>52</v>
      </c>
      <c r="E14" s="16" t="s">
        <v>61</v>
      </c>
      <c r="F14" s="16"/>
      <c r="G14" s="17">
        <f>ROUND(('2024 Detailed Price Info'!H14*'2024 Detailed Price Info'!J14)+('2024 Detailed Price Info'!I14*'2024 Detailed Price Info'!K14),2)</f>
        <v>27.49</v>
      </c>
      <c r="H14" s="16">
        <v>0.52</v>
      </c>
      <c r="I14" s="16">
        <v>0.48</v>
      </c>
      <c r="J14" s="17">
        <v>31.77</v>
      </c>
      <c r="K14" s="17">
        <v>22.85</v>
      </c>
      <c r="L14" s="17">
        <v>117.973</v>
      </c>
      <c r="M14" s="17">
        <v>122.262</v>
      </c>
      <c r="N14" s="17">
        <f t="shared" ref="N14:N19" si="1">ROUND(M14/L14-1,5)</f>
        <v>3.6360000000000003E-2</v>
      </c>
    </row>
    <row r="15" spans="1:14" ht="29.1">
      <c r="A15" s="7" t="s">
        <v>17</v>
      </c>
      <c r="B15" s="4" t="s">
        <v>76</v>
      </c>
      <c r="C15" s="2">
        <v>43556</v>
      </c>
      <c r="D15" s="5" t="s">
        <v>68</v>
      </c>
      <c r="E15" s="5" t="s">
        <v>58</v>
      </c>
      <c r="F15" s="4" t="s">
        <v>23</v>
      </c>
      <c r="G15" s="18">
        <f>ROUND(('2024 Detailed Price Info'!H15*'2024 Detailed Price Info'!J15)+('2024 Detailed Price Info'!I15*'2024 Detailed Price Info'!K15),2)</f>
        <v>36</v>
      </c>
      <c r="H15" s="4">
        <v>0.52</v>
      </c>
      <c r="I15" s="4">
        <v>0.48</v>
      </c>
      <c r="J15" s="17">
        <v>38.979999999999997</v>
      </c>
      <c r="K15" s="17">
        <v>32.770000000000003</v>
      </c>
      <c r="L15" s="17">
        <v>117.973</v>
      </c>
      <c r="M15" s="17">
        <v>122.262</v>
      </c>
      <c r="N15" s="17">
        <f t="shared" si="1"/>
        <v>3.6360000000000003E-2</v>
      </c>
    </row>
    <row r="16" spans="1:14" ht="29.1">
      <c r="A16" s="14" t="s">
        <v>18</v>
      </c>
      <c r="B16" s="16" t="s">
        <v>77</v>
      </c>
      <c r="C16" s="15">
        <v>43556</v>
      </c>
      <c r="D16" s="16" t="s">
        <v>68</v>
      </c>
      <c r="E16" s="16" t="s">
        <v>58</v>
      </c>
      <c r="F16" s="16" t="s">
        <v>23</v>
      </c>
      <c r="G16" s="18">
        <f>ROUND(('2024 Detailed Price Info'!H16*'2024 Detailed Price Info'!J16)+('2024 Detailed Price Info'!I16*'2024 Detailed Price Info'!K16),2)</f>
        <v>36</v>
      </c>
      <c r="H16" s="16">
        <v>0.52</v>
      </c>
      <c r="I16" s="16">
        <v>0.48</v>
      </c>
      <c r="J16" s="17">
        <v>38.979999999999997</v>
      </c>
      <c r="K16" s="17">
        <v>32.770000000000003</v>
      </c>
      <c r="L16" s="17">
        <v>117.973</v>
      </c>
      <c r="M16" s="17">
        <v>122.262</v>
      </c>
      <c r="N16" s="17">
        <f t="shared" si="1"/>
        <v>3.6360000000000003E-2</v>
      </c>
    </row>
    <row r="17" spans="1:14" ht="29.1">
      <c r="A17" s="7" t="s">
        <v>19</v>
      </c>
      <c r="B17" s="4" t="s">
        <v>78</v>
      </c>
      <c r="C17" s="2">
        <v>43556</v>
      </c>
      <c r="D17" s="5" t="s">
        <v>68</v>
      </c>
      <c r="E17" s="5" t="s">
        <v>58</v>
      </c>
      <c r="F17" s="4" t="s">
        <v>23</v>
      </c>
      <c r="G17" s="18">
        <f>ROUND(('2024 Detailed Price Info'!H17*'2024 Detailed Price Info'!J17)+('2024 Detailed Price Info'!I17*'2024 Detailed Price Info'!K17),2)</f>
        <v>36</v>
      </c>
      <c r="H17" s="4">
        <v>0.52</v>
      </c>
      <c r="I17" s="4">
        <v>0.48</v>
      </c>
      <c r="J17" s="17">
        <v>38.979999999999997</v>
      </c>
      <c r="K17" s="17">
        <v>32.770000000000003</v>
      </c>
      <c r="L17" s="17">
        <v>117.973</v>
      </c>
      <c r="M17" s="17">
        <v>122.262</v>
      </c>
      <c r="N17" s="17">
        <f t="shared" si="1"/>
        <v>3.6360000000000003E-2</v>
      </c>
    </row>
    <row r="18" spans="1:14" ht="29.1">
      <c r="A18" s="14" t="s">
        <v>20</v>
      </c>
      <c r="B18" s="16" t="s">
        <v>79</v>
      </c>
      <c r="C18" s="15">
        <v>42430</v>
      </c>
      <c r="D18" s="16" t="s">
        <v>63</v>
      </c>
      <c r="E18" s="16" t="s">
        <v>64</v>
      </c>
      <c r="F18" s="16"/>
      <c r="G18" s="17">
        <f>ROUND(('2024 Detailed Price Info'!H18*'2024 Detailed Price Info'!J18)+('2024 Detailed Price Info'!I18*'2024 Detailed Price Info'!K18),2)</f>
        <v>24.49</v>
      </c>
      <c r="H18" s="16">
        <v>0.52</v>
      </c>
      <c r="I18" s="16">
        <v>0.48</v>
      </c>
      <c r="J18" s="17">
        <v>27.66</v>
      </c>
      <c r="K18" s="17">
        <v>21.05</v>
      </c>
      <c r="L18" s="17">
        <v>117.973</v>
      </c>
      <c r="M18" s="17">
        <v>122.262</v>
      </c>
      <c r="N18" s="17">
        <f t="shared" si="1"/>
        <v>3.6360000000000003E-2</v>
      </c>
    </row>
    <row r="19" spans="1:14" ht="29.1">
      <c r="A19" s="7" t="s">
        <v>21</v>
      </c>
      <c r="B19" s="4" t="s">
        <v>80</v>
      </c>
      <c r="C19" s="2">
        <v>42095</v>
      </c>
      <c r="D19" s="5" t="s">
        <v>68</v>
      </c>
      <c r="E19" s="5" t="s">
        <v>58</v>
      </c>
      <c r="F19" s="4" t="s">
        <v>23</v>
      </c>
      <c r="G19" s="18">
        <f>ROUND(('2024 Detailed Price Info'!H19*'2024 Detailed Price Info'!J19)+('2024 Detailed Price Info'!I19*'2024 Detailed Price Info'!K19),2)</f>
        <v>36</v>
      </c>
      <c r="H19" s="4">
        <v>0.52</v>
      </c>
      <c r="I19" s="4">
        <v>0.48</v>
      </c>
      <c r="J19" s="17">
        <v>38.979999999999997</v>
      </c>
      <c r="K19" s="17">
        <v>32.770000000000003</v>
      </c>
      <c r="L19" s="17">
        <v>117.973</v>
      </c>
      <c r="M19" s="17">
        <v>122.262</v>
      </c>
      <c r="N19" s="17">
        <f t="shared" si="1"/>
        <v>3.6360000000000003E-2</v>
      </c>
    </row>
    <row r="20" spans="1:14">
      <c r="A20" s="14" t="s">
        <v>22</v>
      </c>
      <c r="B20" s="16" t="s">
        <v>81</v>
      </c>
      <c r="C20" s="15">
        <v>44682</v>
      </c>
      <c r="D20" s="16" t="s">
        <v>82</v>
      </c>
      <c r="E20" s="16" t="s">
        <v>23</v>
      </c>
      <c r="F20" s="17">
        <v>32.08</v>
      </c>
      <c r="G20" s="17" t="s">
        <v>23</v>
      </c>
      <c r="H20" s="16" t="s">
        <v>23</v>
      </c>
      <c r="I20" s="16" t="s">
        <v>23</v>
      </c>
      <c r="J20" s="17" t="s">
        <v>23</v>
      </c>
      <c r="K20" s="17" t="s">
        <v>23</v>
      </c>
      <c r="L20" s="17" t="s">
        <v>23</v>
      </c>
      <c r="M20" s="17" t="s">
        <v>23</v>
      </c>
      <c r="N20" s="17" t="s">
        <v>23</v>
      </c>
    </row>
    <row r="21" spans="1:14">
      <c r="A21" s="7" t="s">
        <v>24</v>
      </c>
      <c r="B21" s="4" t="s">
        <v>83</v>
      </c>
      <c r="C21" s="2">
        <v>44682</v>
      </c>
      <c r="D21" s="5" t="s">
        <v>82</v>
      </c>
      <c r="E21" s="5" t="s">
        <v>23</v>
      </c>
      <c r="F21" s="17">
        <v>32.08</v>
      </c>
      <c r="G21" s="17" t="s">
        <v>23</v>
      </c>
      <c r="H21" s="4" t="s">
        <v>23</v>
      </c>
      <c r="I21" s="4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 t="s">
        <v>23</v>
      </c>
    </row>
    <row r="22" spans="1:14" ht="29.1">
      <c r="A22" s="14" t="s">
        <v>25</v>
      </c>
      <c r="B22" s="16" t="s">
        <v>84</v>
      </c>
      <c r="C22" s="15">
        <v>44682</v>
      </c>
      <c r="D22" s="16" t="s">
        <v>82</v>
      </c>
      <c r="E22" s="16" t="s">
        <v>23</v>
      </c>
      <c r="F22" s="17">
        <v>32.08</v>
      </c>
      <c r="G22" s="17" t="s">
        <v>23</v>
      </c>
      <c r="H22" s="16" t="s">
        <v>23</v>
      </c>
      <c r="I22" s="16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</row>
    <row r="23" spans="1:14" ht="43.5">
      <c r="A23" s="7" t="s">
        <v>26</v>
      </c>
      <c r="B23" s="4" t="s">
        <v>85</v>
      </c>
      <c r="C23" s="2">
        <v>44682</v>
      </c>
      <c r="D23" s="5" t="s">
        <v>82</v>
      </c>
      <c r="E23" s="5" t="s">
        <v>23</v>
      </c>
      <c r="F23" s="17">
        <v>32.08</v>
      </c>
      <c r="G23" s="17" t="s">
        <v>23</v>
      </c>
      <c r="H23" s="4" t="s">
        <v>23</v>
      </c>
      <c r="I23" s="4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</row>
    <row r="24" spans="1:14" ht="29.1">
      <c r="A24" s="14" t="s">
        <v>27</v>
      </c>
      <c r="B24" s="16" t="s">
        <v>86</v>
      </c>
      <c r="C24" s="15">
        <v>44682</v>
      </c>
      <c r="D24" s="16" t="s">
        <v>82</v>
      </c>
      <c r="E24" s="16" t="s">
        <v>23</v>
      </c>
      <c r="F24" s="17">
        <v>32.08</v>
      </c>
      <c r="G24" s="17" t="s">
        <v>23</v>
      </c>
      <c r="H24" s="16" t="s">
        <v>23</v>
      </c>
      <c r="I24" s="16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</row>
    <row r="25" spans="1:14" ht="29.1">
      <c r="A25" s="7" t="s">
        <v>28</v>
      </c>
      <c r="B25" s="4" t="s">
        <v>87</v>
      </c>
      <c r="C25" s="2">
        <v>44682</v>
      </c>
      <c r="D25" s="5" t="s">
        <v>82</v>
      </c>
      <c r="E25" s="5" t="s">
        <v>23</v>
      </c>
      <c r="F25" s="17">
        <v>32.08</v>
      </c>
      <c r="G25" s="17" t="s">
        <v>23</v>
      </c>
      <c r="H25" s="4" t="s">
        <v>23</v>
      </c>
      <c r="I25" s="4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</row>
    <row r="26" spans="1:14" ht="29.1">
      <c r="A26" s="14" t="s">
        <v>29</v>
      </c>
      <c r="B26" s="16" t="s">
        <v>88</v>
      </c>
      <c r="C26" s="15">
        <v>44713</v>
      </c>
      <c r="D26" s="16" t="s">
        <v>89</v>
      </c>
      <c r="E26" s="16" t="s">
        <v>23</v>
      </c>
      <c r="F26" s="17">
        <v>30.73</v>
      </c>
      <c r="G26" s="17" t="s">
        <v>23</v>
      </c>
      <c r="H26" s="16" t="s">
        <v>23</v>
      </c>
      <c r="I26" s="16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 t="s">
        <v>23</v>
      </c>
    </row>
    <row r="27" spans="1:14">
      <c r="A27" s="7" t="s">
        <v>30</v>
      </c>
      <c r="B27" s="4" t="s">
        <v>90</v>
      </c>
      <c r="C27" s="2">
        <v>44713</v>
      </c>
      <c r="D27" s="5" t="s">
        <v>89</v>
      </c>
      <c r="E27" s="5" t="s">
        <v>23</v>
      </c>
      <c r="F27" s="17">
        <v>30.73</v>
      </c>
      <c r="G27" s="17" t="s">
        <v>23</v>
      </c>
      <c r="H27" s="4" t="s">
        <v>23</v>
      </c>
      <c r="I27" s="4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</row>
    <row r="28" spans="1:14" ht="29.1">
      <c r="A28" s="14" t="s">
        <v>31</v>
      </c>
      <c r="B28" s="16" t="s">
        <v>91</v>
      </c>
      <c r="C28" s="15">
        <v>42430</v>
      </c>
      <c r="D28" s="16" t="s">
        <v>63</v>
      </c>
      <c r="E28" s="16" t="s">
        <v>64</v>
      </c>
      <c r="F28" s="16" t="s">
        <v>23</v>
      </c>
      <c r="G28" s="17">
        <f>ROUND(('2024 Detailed Price Info'!H28*'2024 Detailed Price Info'!J28)+('2024 Detailed Price Info'!I28*'2024 Detailed Price Info'!K28),2)</f>
        <v>24.49</v>
      </c>
      <c r="H28" s="16">
        <v>0.52</v>
      </c>
      <c r="I28" s="16">
        <v>0.48</v>
      </c>
      <c r="J28" s="17">
        <v>27.66</v>
      </c>
      <c r="K28" s="17">
        <v>21.05</v>
      </c>
      <c r="L28" s="17">
        <v>117.973</v>
      </c>
      <c r="M28" s="17">
        <v>122.262</v>
      </c>
      <c r="N28" s="17">
        <f t="shared" ref="N28" si="2">ROUND(M28/L28-1,5)</f>
        <v>3.6360000000000003E-2</v>
      </c>
    </row>
    <row r="29" spans="1:14" ht="29.1">
      <c r="A29" s="7" t="s">
        <v>32</v>
      </c>
      <c r="B29" s="4" t="s">
        <v>92</v>
      </c>
      <c r="C29" s="2">
        <v>45078</v>
      </c>
      <c r="D29" s="5" t="s">
        <v>93</v>
      </c>
      <c r="E29" s="5" t="s">
        <v>23</v>
      </c>
      <c r="F29" s="17">
        <v>60.73</v>
      </c>
      <c r="G29" s="18" t="s">
        <v>23</v>
      </c>
      <c r="H29" s="4" t="s">
        <v>23</v>
      </c>
      <c r="I29" s="4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20" t="s">
        <v>23</v>
      </c>
    </row>
    <row r="30" spans="1:14" ht="29.1">
      <c r="A30" s="14" t="s">
        <v>33</v>
      </c>
      <c r="B30" s="16" t="s">
        <v>94</v>
      </c>
      <c r="C30" s="15">
        <v>45078</v>
      </c>
      <c r="D30" s="16" t="s">
        <v>93</v>
      </c>
      <c r="E30" s="16" t="s">
        <v>23</v>
      </c>
      <c r="F30" s="16">
        <v>60.73</v>
      </c>
      <c r="G30" s="17" t="s">
        <v>23</v>
      </c>
      <c r="H30" s="16" t="s">
        <v>23</v>
      </c>
      <c r="I30" s="16" t="s">
        <v>23</v>
      </c>
      <c r="J30" s="17" t="s">
        <v>23</v>
      </c>
      <c r="K30" s="17" t="s">
        <v>23</v>
      </c>
      <c r="L30" s="17" t="s">
        <v>23</v>
      </c>
      <c r="M30" s="17" t="s">
        <v>23</v>
      </c>
      <c r="N30" s="19" t="s">
        <v>23</v>
      </c>
    </row>
    <row r="31" spans="1:14">
      <c r="A31" s="7" t="s">
        <v>34</v>
      </c>
      <c r="B31" s="4" t="s">
        <v>95</v>
      </c>
      <c r="C31" s="2">
        <v>45078</v>
      </c>
      <c r="D31" s="5" t="s">
        <v>93</v>
      </c>
      <c r="E31" s="5" t="s">
        <v>23</v>
      </c>
      <c r="F31" s="17">
        <v>60.73</v>
      </c>
      <c r="G31" s="18" t="s">
        <v>23</v>
      </c>
      <c r="H31" s="4" t="s">
        <v>23</v>
      </c>
      <c r="I31" s="4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20" t="s">
        <v>23</v>
      </c>
    </row>
    <row r="32" spans="1:14">
      <c r="A32" s="14" t="s">
        <v>35</v>
      </c>
      <c r="B32" s="16" t="s">
        <v>96</v>
      </c>
      <c r="C32" s="15">
        <v>45078</v>
      </c>
      <c r="D32" s="16" t="s">
        <v>93</v>
      </c>
      <c r="E32" s="16" t="s">
        <v>23</v>
      </c>
      <c r="F32" s="16">
        <v>60.73</v>
      </c>
      <c r="G32" s="19" t="s">
        <v>23</v>
      </c>
      <c r="H32" s="16" t="s">
        <v>23</v>
      </c>
      <c r="I32" s="16" t="s">
        <v>23</v>
      </c>
      <c r="J32" s="19" t="s">
        <v>23</v>
      </c>
      <c r="K32" s="19" t="s">
        <v>23</v>
      </c>
      <c r="L32" s="19" t="s">
        <v>23</v>
      </c>
      <c r="M32" s="19" t="s">
        <v>23</v>
      </c>
      <c r="N32" s="19" t="s">
        <v>23</v>
      </c>
    </row>
    <row r="33" spans="1:14" ht="29.1">
      <c r="A33" s="7" t="s">
        <v>36</v>
      </c>
      <c r="B33" s="4" t="s">
        <v>97</v>
      </c>
      <c r="C33" s="2">
        <v>45078</v>
      </c>
      <c r="D33" s="5" t="s">
        <v>93</v>
      </c>
      <c r="E33" s="5" t="s">
        <v>23</v>
      </c>
      <c r="F33" s="17">
        <v>60.73</v>
      </c>
      <c r="G33" s="18" t="s">
        <v>23</v>
      </c>
      <c r="H33" s="4" t="s">
        <v>23</v>
      </c>
      <c r="I33" s="4" t="s">
        <v>23</v>
      </c>
      <c r="J33" s="17" t="s">
        <v>23</v>
      </c>
      <c r="K33" s="17" t="s">
        <v>23</v>
      </c>
      <c r="L33" s="17" t="s">
        <v>23</v>
      </c>
      <c r="M33" s="17" t="s">
        <v>23</v>
      </c>
      <c r="N33" s="20" t="s">
        <v>23</v>
      </c>
    </row>
    <row r="34" spans="1:14" ht="29.1">
      <c r="A34" s="14" t="s">
        <v>37</v>
      </c>
      <c r="B34" s="16" t="s">
        <v>98</v>
      </c>
      <c r="C34" s="15">
        <v>45231</v>
      </c>
      <c r="D34" s="16" t="s">
        <v>99</v>
      </c>
      <c r="E34" s="16" t="s">
        <v>23</v>
      </c>
      <c r="F34" s="16">
        <v>27.79</v>
      </c>
      <c r="G34" s="19" t="s">
        <v>23</v>
      </c>
      <c r="H34" s="16" t="s">
        <v>23</v>
      </c>
      <c r="I34" s="16" t="s">
        <v>23</v>
      </c>
      <c r="J34" s="19" t="s">
        <v>23</v>
      </c>
      <c r="K34" s="19" t="s">
        <v>23</v>
      </c>
      <c r="L34" s="19" t="s">
        <v>23</v>
      </c>
      <c r="M34" s="19" t="s">
        <v>23</v>
      </c>
      <c r="N34" s="19" t="s">
        <v>23</v>
      </c>
    </row>
    <row r="36" spans="1:14">
      <c r="A36" s="1" t="s">
        <v>100</v>
      </c>
    </row>
    <row r="37" spans="1:14">
      <c r="A37" s="3" t="s">
        <v>101</v>
      </c>
    </row>
    <row r="38" spans="1:14">
      <c r="A38" s="3" t="s">
        <v>102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0096-03CC-45CA-BBF3-4CF3D8D23EAE}">
  <dimension ref="A1:D28"/>
  <sheetViews>
    <sheetView workbookViewId="0"/>
  </sheetViews>
  <sheetFormatPr defaultColWidth="9.140625" defaultRowHeight="14.45"/>
  <cols>
    <col min="1" max="1" width="19.85546875" style="3" customWidth="1"/>
    <col min="2" max="2" width="22.140625" style="3" customWidth="1"/>
    <col min="3" max="3" width="17.7109375" style="3" customWidth="1"/>
    <col min="4" max="4" width="25.5703125" style="3" customWidth="1"/>
    <col min="5" max="16384" width="9.140625" style="3"/>
  </cols>
  <sheetData>
    <row r="1" spans="1:4" ht="45.75">
      <c r="A1" s="8" t="s">
        <v>0</v>
      </c>
      <c r="B1" s="9" t="s">
        <v>1</v>
      </c>
      <c r="C1" s="9" t="s">
        <v>103</v>
      </c>
      <c r="D1" s="10" t="s">
        <v>104</v>
      </c>
    </row>
    <row r="2" spans="1:4" ht="15">
      <c r="A2" s="14" t="s">
        <v>4</v>
      </c>
      <c r="B2" s="15">
        <v>41244</v>
      </c>
      <c r="C2" s="21">
        <v>66.22</v>
      </c>
      <c r="D2" s="22">
        <v>71.16</v>
      </c>
    </row>
    <row r="3" spans="1:4" ht="15">
      <c r="A3" s="7" t="s">
        <v>5</v>
      </c>
      <c r="B3" s="2">
        <v>41579</v>
      </c>
      <c r="C3" s="23">
        <v>90.99</v>
      </c>
      <c r="D3" s="24">
        <v>97.78</v>
      </c>
    </row>
    <row r="4" spans="1:4" ht="15">
      <c r="A4" s="14" t="s">
        <v>6</v>
      </c>
      <c r="B4" s="15">
        <v>41548</v>
      </c>
      <c r="C4" s="21">
        <v>85.55</v>
      </c>
      <c r="D4" s="22">
        <v>91.94</v>
      </c>
    </row>
    <row r="5" spans="1:4" ht="15">
      <c r="A5" s="7" t="s">
        <v>7</v>
      </c>
      <c r="B5" s="2">
        <v>41548</v>
      </c>
      <c r="C5" s="23">
        <v>85.55</v>
      </c>
      <c r="D5" s="24">
        <v>91.94</v>
      </c>
    </row>
    <row r="6" spans="1:4" ht="15">
      <c r="A6" s="14" t="s">
        <v>8</v>
      </c>
      <c r="B6" s="15">
        <v>41974</v>
      </c>
      <c r="C6" s="21">
        <v>72.260000000000005</v>
      </c>
      <c r="D6" s="22">
        <v>77.650000000000006</v>
      </c>
    </row>
    <row r="7" spans="1:4" ht="15">
      <c r="A7" s="7" t="s">
        <v>9</v>
      </c>
      <c r="B7" s="2">
        <v>42430</v>
      </c>
      <c r="C7" s="23">
        <v>67.84</v>
      </c>
      <c r="D7" s="24">
        <v>72.900000000000006</v>
      </c>
    </row>
    <row r="8" spans="1:4" ht="15">
      <c r="A8" s="14" t="s">
        <v>10</v>
      </c>
      <c r="B8" s="15">
        <v>42430</v>
      </c>
      <c r="C8" s="21">
        <v>66.22</v>
      </c>
      <c r="D8" s="22">
        <v>71.16</v>
      </c>
    </row>
    <row r="9" spans="1:4" ht="15">
      <c r="A9" s="7" t="s">
        <v>11</v>
      </c>
      <c r="B9" s="2">
        <v>42095</v>
      </c>
      <c r="C9" s="23">
        <v>85.51</v>
      </c>
      <c r="D9" s="24">
        <v>91.89</v>
      </c>
    </row>
    <row r="10" spans="1:4" ht="15">
      <c r="A10" s="14" t="s">
        <v>12</v>
      </c>
      <c r="B10" s="15">
        <v>42095</v>
      </c>
      <c r="C10" s="21">
        <v>85.51</v>
      </c>
      <c r="D10" s="22">
        <v>91.89</v>
      </c>
    </row>
    <row r="11" spans="1:4" ht="15">
      <c r="A11" s="7" t="s">
        <v>13</v>
      </c>
      <c r="B11" s="2">
        <v>43040</v>
      </c>
      <c r="C11" s="23">
        <v>90.99</v>
      </c>
      <c r="D11" s="24">
        <v>97.78</v>
      </c>
    </row>
    <row r="12" spans="1:4" ht="15">
      <c r="A12" s="14" t="s">
        <v>14</v>
      </c>
      <c r="B12" s="15">
        <v>42826</v>
      </c>
      <c r="C12" s="21">
        <v>88.04</v>
      </c>
      <c r="D12" s="22">
        <v>94.61</v>
      </c>
    </row>
    <row r="13" spans="1:4" ht="15">
      <c r="A13" s="7" t="s">
        <v>15</v>
      </c>
      <c r="B13" s="2">
        <v>41548</v>
      </c>
      <c r="C13" s="23">
        <v>85.55</v>
      </c>
      <c r="D13" s="24">
        <v>91.94</v>
      </c>
    </row>
    <row r="14" spans="1:4" ht="15">
      <c r="A14" s="14" t="s">
        <v>16</v>
      </c>
      <c r="B14" s="15">
        <v>41244</v>
      </c>
      <c r="C14" s="21">
        <v>72.260000000000005</v>
      </c>
      <c r="D14" s="22">
        <v>77.650000000000006</v>
      </c>
    </row>
    <row r="15" spans="1:4" ht="15">
      <c r="A15" s="7" t="s">
        <v>17</v>
      </c>
      <c r="B15" s="2">
        <v>43556</v>
      </c>
      <c r="C15" s="23">
        <v>85.51</v>
      </c>
      <c r="D15" s="24">
        <v>91.89</v>
      </c>
    </row>
    <row r="16" spans="1:4" ht="15">
      <c r="A16" s="14" t="s">
        <v>18</v>
      </c>
      <c r="B16" s="15">
        <v>43556</v>
      </c>
      <c r="C16" s="21">
        <v>85.51</v>
      </c>
      <c r="D16" s="22">
        <v>91.89</v>
      </c>
    </row>
    <row r="17" spans="1:4" ht="15">
      <c r="A17" s="6" t="s">
        <v>19</v>
      </c>
      <c r="B17" s="2">
        <v>43556</v>
      </c>
      <c r="C17" s="23">
        <v>85.51</v>
      </c>
      <c r="D17" s="24">
        <v>91.89</v>
      </c>
    </row>
    <row r="18" spans="1:4" ht="15">
      <c r="A18" s="14" t="s">
        <v>20</v>
      </c>
      <c r="B18" s="15">
        <v>42430</v>
      </c>
      <c r="C18" s="21">
        <v>67.84</v>
      </c>
      <c r="D18" s="22">
        <v>72.900000000000006</v>
      </c>
    </row>
    <row r="19" spans="1:4" ht="15">
      <c r="A19" s="6" t="s">
        <v>21</v>
      </c>
      <c r="B19" s="2">
        <v>42095</v>
      </c>
      <c r="C19" s="23">
        <v>85.51</v>
      </c>
      <c r="D19" s="24">
        <v>91.89</v>
      </c>
    </row>
    <row r="20" spans="1:4" ht="15">
      <c r="A20" s="14" t="s">
        <v>22</v>
      </c>
      <c r="B20" s="15">
        <v>44682</v>
      </c>
      <c r="C20" s="21">
        <v>87.24</v>
      </c>
      <c r="D20" s="22" t="s">
        <v>23</v>
      </c>
    </row>
    <row r="21" spans="1:4" ht="15">
      <c r="A21" s="6" t="s">
        <v>24</v>
      </c>
      <c r="B21" s="2">
        <v>44682</v>
      </c>
      <c r="C21" s="23">
        <v>87.24</v>
      </c>
      <c r="D21" s="25" t="s">
        <v>23</v>
      </c>
    </row>
    <row r="22" spans="1:4" ht="15">
      <c r="A22" s="14" t="s">
        <v>25</v>
      </c>
      <c r="B22" s="15">
        <v>44682</v>
      </c>
      <c r="C22" s="21">
        <v>87.24</v>
      </c>
      <c r="D22" s="22" t="s">
        <v>23</v>
      </c>
    </row>
    <row r="23" spans="1:4" ht="15">
      <c r="A23" s="6" t="s">
        <v>26</v>
      </c>
      <c r="B23" s="2">
        <v>44682</v>
      </c>
      <c r="C23" s="23">
        <v>87.24</v>
      </c>
      <c r="D23" s="25" t="s">
        <v>23</v>
      </c>
    </row>
    <row r="24" spans="1:4" ht="15">
      <c r="A24" s="14" t="s">
        <v>27</v>
      </c>
      <c r="B24" s="15">
        <v>44682</v>
      </c>
      <c r="C24" s="21">
        <v>87.24</v>
      </c>
      <c r="D24" s="22" t="s">
        <v>23</v>
      </c>
    </row>
    <row r="25" spans="1:4" ht="15">
      <c r="A25" s="6" t="s">
        <v>28</v>
      </c>
      <c r="B25" s="2">
        <v>44682</v>
      </c>
      <c r="C25" s="23">
        <v>87.24</v>
      </c>
      <c r="D25" s="25" t="s">
        <v>23</v>
      </c>
    </row>
    <row r="26" spans="1:4" ht="15">
      <c r="A26" s="14" t="s">
        <v>29</v>
      </c>
      <c r="B26" s="15">
        <v>44713</v>
      </c>
      <c r="C26" s="21">
        <v>75.03</v>
      </c>
      <c r="D26" s="22" t="s">
        <v>23</v>
      </c>
    </row>
    <row r="27" spans="1:4" ht="15">
      <c r="A27" s="6" t="s">
        <v>30</v>
      </c>
      <c r="B27" s="2">
        <v>44713</v>
      </c>
      <c r="C27" s="23">
        <v>75.03</v>
      </c>
      <c r="D27" s="25" t="s">
        <v>23</v>
      </c>
    </row>
    <row r="28" spans="1:4" ht="15">
      <c r="A28" s="14" t="s">
        <v>31</v>
      </c>
      <c r="B28" s="15">
        <v>42430</v>
      </c>
      <c r="C28" s="21">
        <v>67.84</v>
      </c>
      <c r="D28" s="22">
        <v>72.900000000000006</v>
      </c>
    </row>
  </sheetData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139B26F79D34B967E00459F7F5B4A" ma:contentTypeVersion="12" ma:contentTypeDescription="Create a new document." ma:contentTypeScope="" ma:versionID="1f36507a39e8313bceb613423ee07854">
  <xsd:schema xmlns:xsd="http://www.w3.org/2001/XMLSchema" xmlns:xs="http://www.w3.org/2001/XMLSchema" xmlns:p="http://schemas.microsoft.com/office/2006/metadata/properties" xmlns:ns2="ce36d04c-c639-4510-9d55-798cea26cb32" xmlns:ns3="0a5b1a9f-7e9b-4ff0-8609-abc31179d249" xmlns:ns4="31062a0d-ede8-4112-b4bb-00a9c1bc8e16" targetNamespace="http://schemas.microsoft.com/office/2006/metadata/properties" ma:root="true" ma:fieldsID="919059cee17b3c540fd88455570cfdc1" ns2:_="" ns3:_="" ns4:_="">
    <xsd:import namespace="ce36d04c-c639-4510-9d55-798cea26cb32"/>
    <xsd:import namespace="0a5b1a9f-7e9b-4ff0-8609-abc31179d249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6d04c-c639-4510-9d55-798cea26cb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b1a9f-7e9b-4ff0-8609-abc31179d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c6bb664-18a3-45eb-be8f-bd8d562bf7af}" ma:internalName="TaxCatchAll" ma:showField="CatchAllData" ma:web="0a5b1a9f-7e9b-4ff0-8609-abc31179d2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36d04c-c639-4510-9d55-798cea26cb32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Props1.xml><?xml version="1.0" encoding="utf-8"?>
<ds:datastoreItem xmlns:ds="http://schemas.openxmlformats.org/officeDocument/2006/customXml" ds:itemID="{556A5BAF-A58D-40F7-B0EC-756380534DE5}"/>
</file>

<file path=customXml/itemProps2.xml><?xml version="1.0" encoding="utf-8"?>
<ds:datastoreItem xmlns:ds="http://schemas.openxmlformats.org/officeDocument/2006/customXml" ds:itemID="{C0186A57-AB4C-4B8B-91A5-D7F448AD263B}"/>
</file>

<file path=customXml/itemProps3.xml><?xml version="1.0" encoding="utf-8"?>
<ds:datastoreItem xmlns:ds="http://schemas.openxmlformats.org/officeDocument/2006/customXml" ds:itemID="{FA384B97-8AD3-4096-BE6E-8B0290C7C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Pollock, Jayson S</dc:creator>
  <cp:keywords/>
  <dc:description/>
  <cp:lastModifiedBy>Pollock, Jayson S</cp:lastModifiedBy>
  <cp:revision/>
  <dcterms:created xsi:type="dcterms:W3CDTF">2022-08-31T16:33:44Z</dcterms:created>
  <dcterms:modified xsi:type="dcterms:W3CDTF">2024-02-15T16:20:00Z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0x010100498139B26F79D34B967E00459F7F5B4A</vt:lpwstr>
  </property>
</Properties>
</file>